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<sst xmlns="http://schemas.openxmlformats.org/spreadsheetml/2006/main" count="53" uniqueCount="52">
  <si>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</si>
  <si>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</si>
  <si>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</si>
  <si>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</si>
  <si>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</si>
  <si>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</si>
  <si>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</si>
  <si>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</si>
  <si>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</si>
  <si>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</si>
  <si>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</si>
  <si>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</si>
  <si>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</si>
  <si>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</si>
  <si>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</si>
  <si>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</si>
  <si>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</si>
  <si>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</si>
  <si>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</si>
  <si>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</si>
  <si>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</si>
  <si>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</si>
  <si>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</si>
  <si>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</si>
  <si>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</si>
  <si>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</si>
  <si>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Plp</t>
  </si>
  <si>
    <t>Pl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</si>
  <si>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</si>
  <si>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</si>
  <si>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</si>
  <si>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</si>
  <si>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</si>
  <si>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</si>
  <si>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</si>
  <si>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</si>
  <si>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</si>
  <si>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</si>
  <si>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</si>
  <si>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</si>
  <si>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</si>
  <si>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</si>
  <si>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</si>
  <si>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</si>
  <si>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</si>
  <si>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Lukavac</t>
  </si>
  <si>
    <t>estimated</t>
  </si>
  <si>
    <t xml:space="preserve">total judges </t>
  </si>
  <si>
    <t>CASELOAD INDEX (the number of judges needed to cover the core caseload)</t>
  </si>
  <si>
    <t>Less commercial cases to be handled by the new Commercial Division in the Tuzla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</si>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</sst>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67"/>
  <sheetViews>
    <sheetView tabSelected="1" workbookViewId="0" topLeftCell="A32">
      <selection activeCell="A50" sqref="A50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45</v>
      </c>
      <c r="E2" s="11"/>
    </row>
    <row r="3" ht="26.25">
      <c r="A3" s="11" t="s">
        <v>44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36</v>
      </c>
      <c r="G5" s="6" t="s">
        <v>37</v>
      </c>
      <c r="H5" s="6" t="s">
        <v>42</v>
      </c>
      <c r="I5" s="6" t="s">
        <v>41</v>
      </c>
      <c r="J5" s="6" t="s">
        <v>46</v>
      </c>
      <c r="K5" s="5"/>
      <c r="L5" s="7" t="s">
        <v>47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38</v>
      </c>
      <c r="H6" s="9" t="s">
        <v>40</v>
      </c>
      <c r="I6" s="9" t="s">
        <v>40</v>
      </c>
      <c r="J6" s="9" t="s">
        <v>35</v>
      </c>
      <c r="K6" s="9" t="s">
        <v>34</v>
      </c>
      <c r="L6" s="10" t="s">
        <v>43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133</v>
      </c>
      <c r="C8" s="12">
        <v>138</v>
      </c>
      <c r="D8" s="12">
        <v>136</v>
      </c>
      <c r="E8" s="12">
        <v>161</v>
      </c>
      <c r="F8" s="12">
        <v>71</v>
      </c>
      <c r="G8" s="12">
        <f>PRODUCT(F8,2)</f>
        <v>142</v>
      </c>
      <c r="H8" s="12">
        <f aca="true" t="shared" si="0" ref="H8:H21">AVERAGE(B8,C8,D8,E8,G8)</f>
        <v>142</v>
      </c>
      <c r="I8" s="12">
        <f aca="true" t="shared" si="1" ref="I8:I21">AVERAGE(E8,G8)</f>
        <v>151.5</v>
      </c>
      <c r="J8" s="12">
        <v>220</v>
      </c>
      <c r="K8" s="12">
        <f>POWER(J8,-1)</f>
        <v>0.004545454545454545</v>
      </c>
      <c r="L8" s="13">
        <f>PRODUCT(I8,K8)</f>
        <v>0.6886363636363636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78</v>
      </c>
      <c r="C9" s="12">
        <v>24</v>
      </c>
      <c r="D9" s="12">
        <v>46</v>
      </c>
      <c r="E9" s="12">
        <v>58</v>
      </c>
      <c r="F9" s="12">
        <v>28</v>
      </c>
      <c r="G9" s="12">
        <f aca="true" t="shared" si="2" ref="G9:G40">PRODUCT(F9,2)</f>
        <v>56</v>
      </c>
      <c r="H9" s="12">
        <f t="shared" si="0"/>
        <v>52.4</v>
      </c>
      <c r="I9" s="12">
        <f t="shared" si="1"/>
        <v>57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9</v>
      </c>
      <c r="C10" s="12">
        <v>7</v>
      </c>
      <c r="D10" s="12">
        <v>21</v>
      </c>
      <c r="E10" s="12">
        <v>29</v>
      </c>
      <c r="F10" s="12">
        <v>12</v>
      </c>
      <c r="G10" s="12">
        <f t="shared" si="2"/>
        <v>24</v>
      </c>
      <c r="H10" s="12">
        <f t="shared" si="0"/>
        <v>18</v>
      </c>
      <c r="I10" s="12">
        <f t="shared" si="1"/>
        <v>26.5</v>
      </c>
      <c r="J10" s="12">
        <v>220</v>
      </c>
      <c r="K10" s="12">
        <f aca="true" t="shared" si="3" ref="K10:K32">POWER(J10,-1)</f>
        <v>0.004545454545454545</v>
      </c>
      <c r="L10" s="13">
        <f aca="true" t="shared" si="4" ref="L10:L32">PRODUCT(I10,K10)</f>
        <v>0.12045454545454545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8</v>
      </c>
      <c r="C11" s="12">
        <v>26</v>
      </c>
      <c r="D11" s="12">
        <v>47</v>
      </c>
      <c r="E11" s="12">
        <v>65</v>
      </c>
      <c r="F11" s="12">
        <v>79</v>
      </c>
      <c r="G11" s="12">
        <f t="shared" si="2"/>
        <v>158</v>
      </c>
      <c r="H11" s="12">
        <f t="shared" si="0"/>
        <v>60.8</v>
      </c>
      <c r="I11" s="12">
        <f t="shared" si="1"/>
        <v>111.5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2136</v>
      </c>
      <c r="C12" s="12">
        <v>2590</v>
      </c>
      <c r="D12" s="12">
        <v>1686</v>
      </c>
      <c r="E12" s="12">
        <v>1841</v>
      </c>
      <c r="F12" s="12">
        <v>2702</v>
      </c>
      <c r="G12" s="12">
        <f t="shared" si="2"/>
        <v>5404</v>
      </c>
      <c r="H12" s="12">
        <f t="shared" si="0"/>
        <v>2731.4</v>
      </c>
      <c r="I12" s="12">
        <f t="shared" si="1"/>
        <v>3622.5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239</v>
      </c>
      <c r="C13" s="12">
        <v>170</v>
      </c>
      <c r="D13" s="12">
        <v>205</v>
      </c>
      <c r="E13" s="12">
        <v>222</v>
      </c>
      <c r="F13" s="12">
        <v>108</v>
      </c>
      <c r="G13" s="12">
        <f t="shared" si="2"/>
        <v>216</v>
      </c>
      <c r="H13" s="12">
        <f t="shared" si="0"/>
        <v>210.4</v>
      </c>
      <c r="I13" s="12">
        <f t="shared" si="1"/>
        <v>219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589</v>
      </c>
      <c r="C14" s="12">
        <v>523</v>
      </c>
      <c r="D14" s="12">
        <v>641</v>
      </c>
      <c r="E14" s="12">
        <v>593</v>
      </c>
      <c r="F14" s="12">
        <v>307</v>
      </c>
      <c r="G14" s="12">
        <f t="shared" si="2"/>
        <v>614</v>
      </c>
      <c r="H14" s="12">
        <f t="shared" si="0"/>
        <v>592</v>
      </c>
      <c r="I14" s="12">
        <f t="shared" si="1"/>
        <v>603.5</v>
      </c>
      <c r="J14" s="12">
        <v>300</v>
      </c>
      <c r="K14" s="12">
        <f t="shared" si="3"/>
        <v>0.0033333333333333335</v>
      </c>
      <c r="L14" s="13">
        <f t="shared" si="4"/>
        <v>2.0116666666666667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98</v>
      </c>
      <c r="C15" s="12">
        <v>41</v>
      </c>
      <c r="D15" s="12">
        <v>62</v>
      </c>
      <c r="E15" s="12">
        <v>94</v>
      </c>
      <c r="F15" s="12">
        <v>50</v>
      </c>
      <c r="G15" s="12">
        <f t="shared" si="2"/>
        <v>100</v>
      </c>
      <c r="H15" s="12">
        <f t="shared" si="0"/>
        <v>79</v>
      </c>
      <c r="I15" s="12">
        <f t="shared" si="1"/>
        <v>97</v>
      </c>
      <c r="J15" s="12">
        <v>300</v>
      </c>
      <c r="K15" s="12">
        <f t="shared" si="3"/>
        <v>0.0033333333333333335</v>
      </c>
      <c r="L15" s="13">
        <f t="shared" si="4"/>
        <v>0.32333333333333336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1</v>
      </c>
      <c r="C16" s="12">
        <v>103</v>
      </c>
      <c r="D16" s="12">
        <v>149</v>
      </c>
      <c r="E16" s="12">
        <v>143</v>
      </c>
      <c r="F16" s="12">
        <v>106</v>
      </c>
      <c r="G16" s="12">
        <f t="shared" si="2"/>
        <v>212</v>
      </c>
      <c r="H16" s="12">
        <f t="shared" si="0"/>
        <v>121.6</v>
      </c>
      <c r="I16" s="12">
        <f t="shared" si="1"/>
        <v>177.5</v>
      </c>
      <c r="J16" s="12">
        <v>600</v>
      </c>
      <c r="K16" s="12">
        <f t="shared" si="3"/>
        <v>0.0016666666666666668</v>
      </c>
      <c r="L16" s="13">
        <f t="shared" si="4"/>
        <v>0.29583333333333334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46</v>
      </c>
      <c r="C17" s="12">
        <v>32</v>
      </c>
      <c r="D17" s="12">
        <v>56</v>
      </c>
      <c r="E17" s="12">
        <v>156</v>
      </c>
      <c r="F17" s="12">
        <v>127</v>
      </c>
      <c r="G17" s="12">
        <f t="shared" si="2"/>
        <v>254</v>
      </c>
      <c r="H17" s="12">
        <f t="shared" si="0"/>
        <v>108.8</v>
      </c>
      <c r="I17" s="12">
        <f t="shared" si="1"/>
        <v>205</v>
      </c>
      <c r="J17" s="12">
        <v>600</v>
      </c>
      <c r="K17" s="12">
        <f t="shared" si="3"/>
        <v>0.0016666666666666668</v>
      </c>
      <c r="L17" s="13">
        <f t="shared" si="4"/>
        <v>0.3416666666666667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451</v>
      </c>
      <c r="C18" s="12">
        <v>457</v>
      </c>
      <c r="D18" s="12">
        <v>563</v>
      </c>
      <c r="E18" s="12">
        <v>499</v>
      </c>
      <c r="F18" s="12">
        <v>220</v>
      </c>
      <c r="G18" s="12">
        <f t="shared" si="2"/>
        <v>440</v>
      </c>
      <c r="H18" s="12">
        <f t="shared" si="0"/>
        <v>482</v>
      </c>
      <c r="I18" s="12">
        <f t="shared" si="1"/>
        <v>469.5</v>
      </c>
      <c r="J18" s="14">
        <v>750</v>
      </c>
      <c r="K18" s="12">
        <f t="shared" si="3"/>
        <v>0.0013333333333333333</v>
      </c>
      <c r="L18" s="13">
        <f t="shared" si="4"/>
        <v>0.626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0</v>
      </c>
      <c r="C19" s="12">
        <v>46</v>
      </c>
      <c r="D19" s="12">
        <v>51</v>
      </c>
      <c r="E19" s="12">
        <v>38</v>
      </c>
      <c r="F19" s="12">
        <v>17</v>
      </c>
      <c r="G19" s="12">
        <f t="shared" si="2"/>
        <v>34</v>
      </c>
      <c r="H19" s="12">
        <f t="shared" si="0"/>
        <v>33.8</v>
      </c>
      <c r="I19" s="12">
        <f t="shared" si="1"/>
        <v>36</v>
      </c>
      <c r="J19" s="14">
        <v>300</v>
      </c>
      <c r="K19" s="12">
        <f t="shared" si="3"/>
        <v>0.0033333333333333335</v>
      </c>
      <c r="L19" s="13">
        <f t="shared" si="4"/>
        <v>0.12000000000000001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513</v>
      </c>
      <c r="C20" s="12">
        <v>430</v>
      </c>
      <c r="D20" s="12">
        <v>709</v>
      </c>
      <c r="E20" s="12">
        <v>451</v>
      </c>
      <c r="F20" s="12">
        <v>229</v>
      </c>
      <c r="G20" s="12">
        <f t="shared" si="2"/>
        <v>458</v>
      </c>
      <c r="H20" s="12">
        <f t="shared" si="0"/>
        <v>512.2</v>
      </c>
      <c r="I20" s="12">
        <f t="shared" si="1"/>
        <v>454.5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6</v>
      </c>
      <c r="C21" s="12">
        <v>7</v>
      </c>
      <c r="D21" s="12">
        <v>6</v>
      </c>
      <c r="E21" s="12">
        <v>3</v>
      </c>
      <c r="F21" s="12">
        <v>2</v>
      </c>
      <c r="G21" s="12">
        <f t="shared" si="2"/>
        <v>4</v>
      </c>
      <c r="H21" s="12">
        <f t="shared" si="0"/>
        <v>5.2</v>
      </c>
      <c r="I21" s="12">
        <f t="shared" si="1"/>
        <v>3.5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1511</v>
      </c>
      <c r="C22" s="12">
        <v>594</v>
      </c>
      <c r="D22" s="12">
        <v>951</v>
      </c>
      <c r="E22" s="12">
        <v>1956</v>
      </c>
      <c r="F22" s="12">
        <v>819</v>
      </c>
      <c r="G22" s="12">
        <f t="shared" si="2"/>
        <v>1638</v>
      </c>
      <c r="H22" s="12">
        <f>AVERAGE(B22,C22,D22,E22,G22)</f>
        <v>1330</v>
      </c>
      <c r="I22" s="12">
        <f>AVERAGE(E22,G22)</f>
        <v>1797</v>
      </c>
      <c r="J22" s="14">
        <v>3300</v>
      </c>
      <c r="K22" s="12">
        <f t="shared" si="3"/>
        <v>0.00030303030303030303</v>
      </c>
      <c r="L22" s="13">
        <f t="shared" si="4"/>
        <v>0.5445454545454546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0">AVERAGE(B23,C23,D23,E23,G23)</f>
        <v>0</v>
      </c>
      <c r="I23" s="12">
        <f aca="true" t="shared" si="6" ref="I23:I40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307</v>
      </c>
      <c r="C26" s="12">
        <v>736</v>
      </c>
      <c r="D26" s="12">
        <v>359</v>
      </c>
      <c r="E26" s="12">
        <v>251</v>
      </c>
      <c r="F26" s="12">
        <v>143</v>
      </c>
      <c r="G26" s="12">
        <f t="shared" si="2"/>
        <v>286</v>
      </c>
      <c r="H26" s="12">
        <f t="shared" si="5"/>
        <v>387.8</v>
      </c>
      <c r="I26" s="12">
        <f t="shared" si="6"/>
        <v>268.5</v>
      </c>
      <c r="J26" s="14">
        <v>5500</v>
      </c>
      <c r="K26" s="12">
        <f t="shared" si="3"/>
        <v>0.0001818181818181818</v>
      </c>
      <c r="L26" s="13">
        <f t="shared" si="4"/>
        <v>0.048818181818181816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2</v>
      </c>
      <c r="C31" s="12">
        <v>4</v>
      </c>
      <c r="D31" s="12">
        <v>2</v>
      </c>
      <c r="E31" s="12">
        <v>9</v>
      </c>
      <c r="F31" s="12">
        <v>6</v>
      </c>
      <c r="G31" s="12">
        <f t="shared" si="2"/>
        <v>12</v>
      </c>
      <c r="H31" s="12">
        <f t="shared" si="5"/>
        <v>5.8</v>
      </c>
      <c r="I31" s="12">
        <f t="shared" si="6"/>
        <v>10.5</v>
      </c>
      <c r="J31" s="14">
        <v>900</v>
      </c>
      <c r="K31" s="12">
        <f t="shared" si="3"/>
        <v>0.0011111111111111111</v>
      </c>
      <c r="L31" s="13">
        <f t="shared" si="4"/>
        <v>0.011666666666666667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2">
        <v>700</v>
      </c>
      <c r="K32" s="12">
        <f t="shared" si="3"/>
        <v>0.0014285714285714286</v>
      </c>
      <c r="L32" s="13">
        <f t="shared" si="4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17</v>
      </c>
      <c r="C33" s="12">
        <v>24</v>
      </c>
      <c r="D33" s="12">
        <v>18</v>
      </c>
      <c r="E33" s="12">
        <v>38</v>
      </c>
      <c r="F33" s="12">
        <v>25</v>
      </c>
      <c r="G33" s="12">
        <f t="shared" si="2"/>
        <v>50</v>
      </c>
      <c r="H33" s="12">
        <f t="shared" si="5"/>
        <v>29.4</v>
      </c>
      <c r="I33" s="12">
        <f t="shared" si="6"/>
        <v>44</v>
      </c>
      <c r="J33" s="12"/>
      <c r="K33" s="12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0</v>
      </c>
      <c r="C34" s="12">
        <v>1</v>
      </c>
      <c r="D34" s="12">
        <v>5</v>
      </c>
      <c r="E34" s="12">
        <v>4</v>
      </c>
      <c r="F34" s="12">
        <v>1</v>
      </c>
      <c r="G34" s="12">
        <f t="shared" si="2"/>
        <v>2</v>
      </c>
      <c r="H34" s="12">
        <f t="shared" si="5"/>
        <v>2.4</v>
      </c>
      <c r="I34" s="12">
        <f t="shared" si="6"/>
        <v>3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1</v>
      </c>
      <c r="C35" s="12">
        <v>3</v>
      </c>
      <c r="D35" s="12">
        <v>3</v>
      </c>
      <c r="E35" s="12">
        <v>2</v>
      </c>
      <c r="F35" s="12">
        <v>1</v>
      </c>
      <c r="G35" s="12">
        <f t="shared" si="2"/>
        <v>2</v>
      </c>
      <c r="H35" s="12">
        <f t="shared" si="5"/>
        <v>2.2</v>
      </c>
      <c r="I35" s="12">
        <f t="shared" si="6"/>
        <v>2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21</v>
      </c>
      <c r="C36" s="12">
        <v>30</v>
      </c>
      <c r="D36" s="12">
        <v>16</v>
      </c>
      <c r="E36" s="12">
        <v>29</v>
      </c>
      <c r="F36" s="12">
        <v>5</v>
      </c>
      <c r="G36" s="12">
        <f t="shared" si="2"/>
        <v>10</v>
      </c>
      <c r="H36" s="12">
        <f t="shared" si="5"/>
        <v>21.2</v>
      </c>
      <c r="I36" s="12">
        <f t="shared" si="6"/>
        <v>19.5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461</v>
      </c>
      <c r="C37" s="12">
        <v>577</v>
      </c>
      <c r="D37" s="12">
        <v>696</v>
      </c>
      <c r="E37" s="12">
        <v>615</v>
      </c>
      <c r="F37" s="12">
        <v>352</v>
      </c>
      <c r="G37" s="12">
        <f t="shared" si="2"/>
        <v>704</v>
      </c>
      <c r="H37" s="12">
        <f t="shared" si="5"/>
        <v>610.6</v>
      </c>
      <c r="I37" s="12">
        <f t="shared" si="6"/>
        <v>659.5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832</v>
      </c>
      <c r="C38" s="12">
        <v>862</v>
      </c>
      <c r="D38" s="12">
        <v>1117</v>
      </c>
      <c r="E38" s="12">
        <v>940</v>
      </c>
      <c r="F38" s="12">
        <v>439</v>
      </c>
      <c r="G38" s="12">
        <f t="shared" si="2"/>
        <v>878</v>
      </c>
      <c r="H38" s="12">
        <f t="shared" si="5"/>
        <v>925.8</v>
      </c>
      <c r="I38" s="12">
        <f t="shared" si="6"/>
        <v>909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559</v>
      </c>
      <c r="C39" s="12">
        <v>1550</v>
      </c>
      <c r="D39" s="12">
        <v>1194</v>
      </c>
      <c r="E39" s="12">
        <v>1501</v>
      </c>
      <c r="F39" s="12">
        <v>482</v>
      </c>
      <c r="G39" s="12">
        <f t="shared" si="2"/>
        <v>964</v>
      </c>
      <c r="H39" s="12">
        <f t="shared" si="5"/>
        <v>1153.6</v>
      </c>
      <c r="I39" s="12">
        <f t="shared" si="6"/>
        <v>1232.5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7</v>
      </c>
      <c r="C40" s="12">
        <v>7</v>
      </c>
      <c r="D40" s="12">
        <v>89</v>
      </c>
      <c r="E40" s="12">
        <v>34</v>
      </c>
      <c r="F40" s="12">
        <v>45</v>
      </c>
      <c r="G40" s="12">
        <f t="shared" si="2"/>
        <v>90</v>
      </c>
      <c r="H40" s="12">
        <f t="shared" si="5"/>
        <v>45.4</v>
      </c>
      <c r="I40" s="12">
        <f t="shared" si="6"/>
        <v>62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48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>
        <f>SUM(L8:L40)</f>
        <v>5.1326212121212125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6" t="s">
        <v>33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 t="s">
        <v>39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 t="s">
        <v>49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50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2">
        <v>-0.32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 t="s">
        <v>51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3">
        <f>SUM(L42:L49)</f>
        <v>4.812621212121212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